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ocuments/Geschäftlich/KoBra/"/>
    </mc:Choice>
  </mc:AlternateContent>
  <xr:revisionPtr revIDLastSave="0" documentId="13_ncr:1_{46DFA59A-B10B-B043-9AD3-1DDF58773CE2}" xr6:coauthVersionLast="47" xr6:coauthVersionMax="47" xr10:uidLastSave="{00000000-0000-0000-0000-000000000000}"/>
  <bookViews>
    <workbookView xWindow="5540" yWindow="2900" windowWidth="31600" windowHeight="24500" xr2:uid="{5FCF1CFF-01C1-C142-A45A-A124FCAC7F15}"/>
  </bookViews>
  <sheets>
    <sheet name="KoBra KI Kalk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8" i="1"/>
  <c r="C12" i="1" s="1"/>
  <c r="C35" i="1" l="1"/>
  <c r="C9" i="1"/>
  <c r="I23" i="1" l="1"/>
  <c r="I29" i="1"/>
  <c r="C10" i="1"/>
  <c r="C14" i="1" s="1"/>
  <c r="I24" i="1"/>
  <c r="I32" i="1"/>
  <c r="I22" i="1"/>
  <c r="I30" i="1"/>
  <c r="I28" i="1"/>
  <c r="I27" i="1"/>
  <c r="I25" i="1"/>
  <c r="I31" i="1"/>
  <c r="I21" i="1"/>
  <c r="I35" i="1" s="1"/>
  <c r="C13" i="1"/>
  <c r="F21" i="1" s="1"/>
  <c r="I26" i="1"/>
  <c r="F32" i="1" l="1"/>
  <c r="F22" i="1"/>
  <c r="G22" i="1" s="1"/>
  <c r="H22" i="1" s="1"/>
  <c r="F27" i="1"/>
  <c r="G27" i="1" s="1"/>
  <c r="H27" i="1" s="1"/>
  <c r="F26" i="1"/>
  <c r="G26" i="1" s="1"/>
  <c r="H26" i="1" s="1"/>
  <c r="F24" i="1"/>
  <c r="G24" i="1" s="1"/>
  <c r="H24" i="1" s="1"/>
  <c r="F23" i="1"/>
  <c r="G23" i="1" s="1"/>
  <c r="H23" i="1" s="1"/>
  <c r="F31" i="1"/>
  <c r="G31" i="1" s="1"/>
  <c r="H31" i="1" s="1"/>
  <c r="F30" i="1"/>
  <c r="G30" i="1" s="1"/>
  <c r="H30" i="1" s="1"/>
  <c r="F29" i="1"/>
  <c r="G29" i="1" s="1"/>
  <c r="H29" i="1" s="1"/>
  <c r="F28" i="1"/>
  <c r="G28" i="1" s="1"/>
  <c r="H28" i="1" s="1"/>
  <c r="F25" i="1"/>
  <c r="G25" i="1" s="1"/>
  <c r="H25" i="1" s="1"/>
  <c r="G32" i="1"/>
  <c r="H32" i="1" s="1"/>
  <c r="G21" i="1" l="1"/>
  <c r="F35" i="1"/>
  <c r="G35" i="1" l="1"/>
  <c r="H21" i="1"/>
</calcChain>
</file>

<file path=xl/sharedStrings.xml><?xml version="1.0" encoding="utf-8"?>
<sst xmlns="http://schemas.openxmlformats.org/spreadsheetml/2006/main" count="28" uniqueCount="27">
  <si>
    <t>Wie viele Mitarbeiter sollen Zugriff auf das neue System haben?</t>
  </si>
  <si>
    <t>MA</t>
  </si>
  <si>
    <t>Min</t>
  </si>
  <si>
    <t>Stundensatz pro Mitarbeiter</t>
  </si>
  <si>
    <t>Reduzierung der Suchzeiten um</t>
  </si>
  <si>
    <t>%</t>
  </si>
  <si>
    <t>(durchschnittlich erreichen wir 65% Einsparung)</t>
  </si>
  <si>
    <t>Gesamtstundenzahl für Informationssuche aller MA täglich</t>
  </si>
  <si>
    <t>Gesamtstundenzahl für Informationssuche aller MA monatlich</t>
  </si>
  <si>
    <t>Gesamtstundenzahl für Informationssuche aller MA jährlich</t>
  </si>
  <si>
    <t>Gesamtkosten für Datensuchen- und sammeln täglich</t>
  </si>
  <si>
    <t>Gesamtkosten für Datensuchen- und sammeln jährlich</t>
  </si>
  <si>
    <t>KoBra Implementierung</t>
  </si>
  <si>
    <t>Einrichtungspauschale</t>
  </si>
  <si>
    <t>Lizenzgebühren monatlich pro Mitarbeiter</t>
  </si>
  <si>
    <t>Monat</t>
  </si>
  <si>
    <t>Investment mtl.</t>
  </si>
  <si>
    <t>Einsparung mtl.</t>
  </si>
  <si>
    <t>Return on Investment</t>
  </si>
  <si>
    <t>Einsparung mtl. in h</t>
  </si>
  <si>
    <t>Eingesparte Stellen:</t>
  </si>
  <si>
    <t>Bitte Werte eingeben!</t>
  </si>
  <si>
    <t>Lohnt sich KoBra KI für mich und meine Mitarbeiter?</t>
  </si>
  <si>
    <t>€</t>
  </si>
  <si>
    <r>
      <t xml:space="preserve">Gesamtkosten für Datensuchen- und sammeln monatlich
</t>
    </r>
    <r>
      <rPr>
        <sz val="8"/>
        <color theme="1"/>
        <rFont val="Arial"/>
        <family val="2"/>
      </rPr>
      <t>(für die Berechnung werden 21 Arbeitstage pro Monat angenommen)</t>
    </r>
  </si>
  <si>
    <r>
      <t xml:space="preserve">Suchen und Sammeln von Daten täglich
</t>
    </r>
    <r>
      <rPr>
        <sz val="8"/>
        <color theme="1"/>
        <rFont val="Arial"/>
        <family val="2"/>
      </rPr>
      <t>(notwenige Zeit um Informationen aus verschiedenen Quellen zusammenzutragen, aufzuarbeiten oder zu erneuern)</t>
    </r>
  </si>
  <si>
    <t>Nutzerentwicklung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</si>
</sst>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0000FF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u val="double"/>
      <sz val="16"/>
      <color rgb="FF70AD4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/>
    <xf numFmtId="9" fontId="4" fillId="2" borderId="5" xfId="0" applyNumberFormat="1" applyFont="1" applyFill="1" applyBorder="1"/>
    <xf numFmtId="8" fontId="4" fillId="2" borderId="5" xfId="0" applyNumberFormat="1" applyFont="1" applyFill="1" applyBorder="1"/>
    <xf numFmtId="10" fontId="4" fillId="2" borderId="5" xfId="0" applyNumberFormat="1" applyFont="1" applyFill="1" applyBorder="1"/>
    <xf numFmtId="8" fontId="9" fillId="2" borderId="5" xfId="0" applyNumberFormat="1" applyFont="1" applyFill="1" applyBorder="1"/>
    <xf numFmtId="164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1" xfId="0" applyFont="1" applyBorder="1"/>
    <xf numFmtId="0" fontId="4" fillId="2" borderId="5" xfId="0" applyFont="1" applyFill="1" applyBorder="1" applyAlignment="1">
      <alignment wrapText="1"/>
    </xf>
    <xf numFmtId="0" fontId="8" fillId="2" borderId="5" xfId="0" applyFont="1" applyFill="1" applyBorder="1"/>
    <xf numFmtId="0" fontId="4" fillId="2" borderId="5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8" fontId="4" fillId="2" borderId="6" xfId="0" applyNumberFormat="1" applyFont="1" applyFill="1" applyBorder="1" applyAlignment="1">
      <alignment horizontal="right"/>
    </xf>
    <xf numFmtId="8" fontId="4" fillId="2" borderId="7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right"/>
    </xf>
    <xf numFmtId="8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448734</xdr:colOff>
      <xdr:row>3</xdr:row>
      <xdr:rowOff>137777</xdr:rowOff>
    </xdr:from>
    <xdr:to>
      <xdr:col>4</xdr:col>
      <xdr:colOff>1333500</xdr:colOff>
      <xdr:row>3</xdr:row>
      <xdr:rowOff>406400</xdr:rowOff>
    </xdr:to>
    <xdr:sp macro="" textlink="">
      <xdr:nvSpPr>
        <xdr:cNvPr id="3" name="Pfeil nach links 2">
          <a:extLst>
            <a:ext uri="{FF2B5EF4-FFF2-40B4-BE49-F238E27FC236}">
              <a16:creationId xmlns:a16="http://schemas.microsoft.com/office/drawing/2014/main" id="{94D0CD8A-D62E-6847-9F6B-4A8731824F6F}"/>
            </a:ext>
          </a:extLst>
        </xdr:cNvPr>
        <xdr:cNvSpPr/>
      </xdr:nvSpPr>
      <xdr:spPr>
        <a:xfrm>
          <a:off x="6874934" y="798177"/>
          <a:ext cx="884766" cy="268623"/>
        </a:xfrm>
        <a:prstGeom prst="leftArrow">
          <a:avLst/>
        </a:prstGeom>
        <a:solidFill>
          <a:srgbClr val="FF4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8B5-D1E7-B545-8BBF-7C065E778912}">
  <dimension ref="B1:K36"/>
  <sheetViews>
    <sheetView showGridLines="0" tabSelected="1" zoomScaleNormal="100" workbookViewId="0">
      <selection activeCell="C4" sqref="C4"/>
    </sheetView>
  </sheetViews>
  <sheetFormatPr baseColWidth="10" defaultRowHeight="16" x14ac:dyDescent="0.2"/>
  <cols>
    <col min="2" max="2" width="52.5" customWidth="1"/>
    <col min="3" max="3" width="12.5" customWidth="1"/>
    <col min="4" max="4" width="4.1640625" bestFit="1" customWidth="1"/>
    <col min="5" max="5" width="22.6640625" customWidth="1"/>
    <col min="6" max="6" width="15.1640625" bestFit="1" customWidth="1"/>
    <col min="7" max="7" width="20.5" bestFit="1" customWidth="1"/>
    <col min="8" max="8" width="8.33203125" bestFit="1" customWidth="1"/>
    <col min="9" max="9" width="19.1640625" bestFit="1" customWidth="1"/>
  </cols>
  <sheetData>
    <row r="1" spans="2:10" ht="20" x14ac:dyDescent="0.2">
      <c r="B1" s="29" t="s">
        <v>22</v>
      </c>
      <c r="C1" s="30"/>
      <c r="D1" s="30"/>
      <c r="E1" s="30"/>
      <c r="F1" s="30"/>
      <c r="G1" s="30"/>
      <c r="H1" s="30"/>
      <c r="I1" s="30"/>
      <c r="J1" s="30"/>
    </row>
    <row r="2" spans="2:10" x14ac:dyDescent="0.2">
      <c r="B2" s="2"/>
      <c r="C2" s="3"/>
      <c r="D2" s="3"/>
      <c r="E2" s="3"/>
      <c r="F2" s="3"/>
      <c r="G2" s="3"/>
      <c r="H2" s="4"/>
      <c r="I2" s="1"/>
      <c r="J2" s="1"/>
    </row>
    <row r="3" spans="2:10" x14ac:dyDescent="0.2">
      <c r="B3" s="19" t="s">
        <v>0</v>
      </c>
      <c r="C3" s="25">
        <v>100</v>
      </c>
      <c r="D3" s="10" t="s">
        <v>1</v>
      </c>
      <c r="E3" s="3"/>
      <c r="F3" s="3"/>
      <c r="G3" s="3"/>
      <c r="H3" s="4"/>
      <c r="I3" s="1"/>
      <c r="J3" s="1"/>
    </row>
    <row r="4" spans="2:10" ht="40" x14ac:dyDescent="0.2">
      <c r="B4" s="20" t="s">
        <v>25</v>
      </c>
      <c r="C4" s="25">
        <v>108</v>
      </c>
      <c r="D4" s="10" t="s">
        <v>2</v>
      </c>
      <c r="E4" s="5"/>
      <c r="F4" s="5" t="s">
        <v>21</v>
      </c>
      <c r="G4" s="3"/>
      <c r="H4" s="4"/>
      <c r="I4" s="1"/>
      <c r="J4" s="1"/>
    </row>
    <row r="5" spans="2:10" x14ac:dyDescent="0.2">
      <c r="B5" s="19" t="s">
        <v>3</v>
      </c>
      <c r="C5" s="26">
        <v>18</v>
      </c>
      <c r="D5" s="10" t="s">
        <v>23</v>
      </c>
      <c r="E5" s="3"/>
      <c r="F5" s="3"/>
      <c r="G5" s="3"/>
      <c r="H5" s="4"/>
      <c r="I5" s="1"/>
      <c r="J5" s="1"/>
    </row>
    <row r="6" spans="2:10" x14ac:dyDescent="0.2">
      <c r="B6" s="19" t="s">
        <v>4</v>
      </c>
      <c r="C6" s="25">
        <v>65</v>
      </c>
      <c r="D6" s="10" t="s">
        <v>5</v>
      </c>
      <c r="E6" s="6" t="s">
        <v>6</v>
      </c>
      <c r="F6" s="3"/>
      <c r="G6" s="3"/>
      <c r="H6" s="4"/>
      <c r="I6" s="1"/>
      <c r="J6" s="1"/>
    </row>
    <row r="7" spans="2:10" x14ac:dyDescent="0.2">
      <c r="B7" s="2"/>
      <c r="C7" s="3"/>
      <c r="D7" s="3"/>
      <c r="E7" s="3"/>
      <c r="F7" s="3"/>
      <c r="G7" s="3"/>
      <c r="H7" s="4"/>
      <c r="I7" s="1"/>
      <c r="J7" s="1"/>
    </row>
    <row r="8" spans="2:10" x14ac:dyDescent="0.2">
      <c r="B8" s="11" t="s">
        <v>7</v>
      </c>
      <c r="C8" s="40">
        <f>C3*C4/60</f>
        <v>180</v>
      </c>
      <c r="D8" s="40"/>
      <c r="E8" s="3"/>
      <c r="F8" s="3"/>
      <c r="G8" s="3"/>
      <c r="H8" s="4"/>
      <c r="I8" s="1"/>
    </row>
    <row r="9" spans="2:10" x14ac:dyDescent="0.2">
      <c r="B9" s="11" t="s">
        <v>8</v>
      </c>
      <c r="C9" s="40">
        <f>C8*12</f>
        <v>2160</v>
      </c>
      <c r="D9" s="40"/>
      <c r="E9" s="3"/>
      <c r="F9" s="3"/>
      <c r="G9" s="3"/>
      <c r="H9" s="4"/>
      <c r="I9" s="1"/>
    </row>
    <row r="10" spans="2:10" x14ac:dyDescent="0.2">
      <c r="B10" s="11" t="s">
        <v>9</v>
      </c>
      <c r="C10" s="40">
        <f>C9*12</f>
        <v>25920</v>
      </c>
      <c r="D10" s="40"/>
      <c r="E10" s="3"/>
      <c r="F10" s="3"/>
      <c r="G10" s="3"/>
      <c r="H10" s="4"/>
      <c r="I10" s="1"/>
    </row>
    <row r="11" spans="2:10" x14ac:dyDescent="0.2">
      <c r="B11" s="21"/>
      <c r="C11" s="6"/>
      <c r="D11" s="6"/>
      <c r="E11" s="3"/>
      <c r="F11" s="3"/>
      <c r="G11" s="3"/>
      <c r="H11" s="4"/>
      <c r="I11" s="1"/>
      <c r="J11" s="1"/>
    </row>
    <row r="12" spans="2:10" x14ac:dyDescent="0.2">
      <c r="B12" s="11" t="s">
        <v>10</v>
      </c>
      <c r="C12" s="39">
        <f>C8*C5</f>
        <v>3240</v>
      </c>
      <c r="D12" s="39"/>
      <c r="E12" s="3"/>
      <c r="F12" s="3"/>
      <c r="G12" s="3"/>
      <c r="H12" s="4"/>
      <c r="I12" s="1"/>
    </row>
    <row r="13" spans="2:10" ht="28" x14ac:dyDescent="0.2">
      <c r="B13" s="22" t="s">
        <v>24</v>
      </c>
      <c r="C13" s="37">
        <f>C5*C9</f>
        <v>38880</v>
      </c>
      <c r="D13" s="37"/>
      <c r="E13" s="7"/>
      <c r="F13" s="7"/>
      <c r="G13" s="7"/>
      <c r="H13" s="8"/>
      <c r="I13" s="1"/>
    </row>
    <row r="14" spans="2:10" x14ac:dyDescent="0.2">
      <c r="B14" s="11" t="s">
        <v>11</v>
      </c>
      <c r="C14" s="37">
        <f>C5*C10</f>
        <v>466560</v>
      </c>
      <c r="D14" s="37"/>
      <c r="E14" s="3"/>
      <c r="F14" s="3"/>
      <c r="G14" s="3"/>
      <c r="H14" s="3"/>
      <c r="I14" s="1"/>
    </row>
    <row r="15" spans="2:10" x14ac:dyDescent="0.2">
      <c r="B15" s="3"/>
      <c r="C15" s="3"/>
      <c r="D15" s="3"/>
      <c r="E15" s="3"/>
      <c r="F15" s="3"/>
      <c r="G15" s="3"/>
      <c r="H15" s="3"/>
      <c r="I15" s="1"/>
      <c r="J15" s="1"/>
    </row>
    <row r="16" spans="2:10" x14ac:dyDescent="0.2">
      <c r="B16" s="23" t="s">
        <v>12</v>
      </c>
      <c r="C16" s="41"/>
      <c r="D16" s="42"/>
      <c r="E16" s="3"/>
      <c r="F16" s="3"/>
      <c r="G16" s="3"/>
      <c r="H16" s="3"/>
    </row>
    <row r="17" spans="2:11" x14ac:dyDescent="0.2">
      <c r="B17" s="11" t="s">
        <v>13</v>
      </c>
      <c r="C17" s="38">
        <v>2250</v>
      </c>
      <c r="D17" s="38"/>
      <c r="E17" s="6"/>
      <c r="F17" s="6"/>
      <c r="G17" s="6"/>
      <c r="H17" s="6"/>
      <c r="I17" s="1"/>
    </row>
    <row r="18" spans="2:11" x14ac:dyDescent="0.2">
      <c r="B18" s="11" t="s">
        <v>14</v>
      </c>
      <c r="C18" s="39">
        <v>24.99</v>
      </c>
      <c r="D18" s="39"/>
      <c r="E18" s="6"/>
      <c r="F18" s="6"/>
      <c r="G18" s="6"/>
      <c r="H18" s="6"/>
      <c r="I18" s="1"/>
    </row>
    <row r="19" spans="2:11" x14ac:dyDescent="0.2">
      <c r="B19" s="6"/>
      <c r="C19" s="6"/>
      <c r="D19" s="6"/>
      <c r="E19" s="6"/>
      <c r="F19" s="6"/>
      <c r="G19" s="6"/>
      <c r="H19" s="6"/>
      <c r="I19" s="1"/>
      <c r="J19" s="1"/>
    </row>
    <row r="20" spans="2:11" x14ac:dyDescent="0.2">
      <c r="B20" s="23" t="s">
        <v>15</v>
      </c>
      <c r="C20" s="31" t="s">
        <v>16</v>
      </c>
      <c r="D20" s="32"/>
      <c r="E20" s="18" t="s">
        <v>26</v>
      </c>
      <c r="F20" s="18" t="s">
        <v>17</v>
      </c>
      <c r="G20" s="18" t="s">
        <v>18</v>
      </c>
      <c r="H20" s="18" t="s">
        <v>5</v>
      </c>
      <c r="I20" s="18" t="s">
        <v>19</v>
      </c>
      <c r="J20" s="1"/>
      <c r="K20" s="1"/>
    </row>
    <row r="21" spans="2:11" x14ac:dyDescent="0.2">
      <c r="B21" s="24">
        <v>1</v>
      </c>
      <c r="C21" s="33">
        <f>($C$18*$C$3)+$C$17</f>
        <v>4749</v>
      </c>
      <c r="D21" s="34"/>
      <c r="E21" s="12">
        <v>0.2</v>
      </c>
      <c r="F21" s="16">
        <f>((C6*C13)/100)*E21</f>
        <v>5054.4000000000005</v>
      </c>
      <c r="G21" s="13">
        <f t="shared" ref="G21:G32" si="0">F21-C21</f>
        <v>305.40000000000055</v>
      </c>
      <c r="H21" s="14">
        <f t="shared" ref="H21:H32" si="1">$G21/$C21</f>
        <v>6.4308275426405673E-2</v>
      </c>
      <c r="I21" s="11">
        <f>(C6*C9)/100</f>
        <v>1404</v>
      </c>
      <c r="J21" s="1"/>
      <c r="K21" s="1"/>
    </row>
    <row r="22" spans="2:11" x14ac:dyDescent="0.2">
      <c r="B22" s="24">
        <v>2</v>
      </c>
      <c r="C22" s="33">
        <f>$C$18*$C$3</f>
        <v>2499</v>
      </c>
      <c r="D22" s="34"/>
      <c r="E22" s="12">
        <v>0.4</v>
      </c>
      <c r="F22" s="16">
        <f>((C6*C13)/100)*E22</f>
        <v>10108.800000000001</v>
      </c>
      <c r="G22" s="13">
        <f t="shared" si="0"/>
        <v>7609.8000000000011</v>
      </c>
      <c r="H22" s="14">
        <f t="shared" si="1"/>
        <v>3.0451380552220892</v>
      </c>
      <c r="I22" s="11">
        <f>(C6*C9)/100</f>
        <v>1404</v>
      </c>
      <c r="J22" s="1"/>
      <c r="K22" s="1"/>
    </row>
    <row r="23" spans="2:11" x14ac:dyDescent="0.2">
      <c r="B23" s="24">
        <v>3</v>
      </c>
      <c r="C23" s="33">
        <f>$C$18*$C$3</f>
        <v>2499</v>
      </c>
      <c r="D23" s="34"/>
      <c r="E23" s="12">
        <v>0.6</v>
      </c>
      <c r="F23" s="16">
        <f>((C6*C13)/100)*E23</f>
        <v>15163.199999999999</v>
      </c>
      <c r="G23" s="13">
        <f t="shared" si="0"/>
        <v>12664.199999999999</v>
      </c>
      <c r="H23" s="14">
        <f t="shared" si="1"/>
        <v>5.0677070828331328</v>
      </c>
      <c r="I23" s="11">
        <f>(C6*C9)/100</f>
        <v>1404</v>
      </c>
      <c r="J23" s="1"/>
      <c r="K23" s="1"/>
    </row>
    <row r="24" spans="2:11" x14ac:dyDescent="0.2">
      <c r="B24" s="24">
        <v>4</v>
      </c>
      <c r="C24" s="33">
        <f>$C$18*$C$3</f>
        <v>2499</v>
      </c>
      <c r="D24" s="34"/>
      <c r="E24" s="12">
        <v>0.8</v>
      </c>
      <c r="F24" s="16">
        <f>((C6*C13)/100)*E24</f>
        <v>20217.600000000002</v>
      </c>
      <c r="G24" s="13">
        <f t="shared" si="0"/>
        <v>17718.600000000002</v>
      </c>
      <c r="H24" s="14">
        <f t="shared" si="1"/>
        <v>7.0902761104441785</v>
      </c>
      <c r="I24" s="11">
        <f>(C6*C9)/100</f>
        <v>1404</v>
      </c>
      <c r="J24" s="1"/>
      <c r="K24" s="1"/>
    </row>
    <row r="25" spans="2:11" x14ac:dyDescent="0.2">
      <c r="B25" s="24">
        <v>5</v>
      </c>
      <c r="C25" s="33">
        <f>$C$18*$C$3</f>
        <v>2499</v>
      </c>
      <c r="D25" s="34"/>
      <c r="E25" s="12">
        <v>1</v>
      </c>
      <c r="F25" s="16">
        <f>((C6*C13)/100)*E25</f>
        <v>25272</v>
      </c>
      <c r="G25" s="13">
        <f t="shared" si="0"/>
        <v>22773</v>
      </c>
      <c r="H25" s="14">
        <f t="shared" si="1"/>
        <v>9.1128451380552224</v>
      </c>
      <c r="I25" s="11">
        <f>(C6*C9)/100</f>
        <v>1404</v>
      </c>
      <c r="J25" s="1"/>
      <c r="K25" s="1"/>
    </row>
    <row r="26" spans="2:11" x14ac:dyDescent="0.2">
      <c r="B26" s="24">
        <v>6</v>
      </c>
      <c r="C26" s="33">
        <f>$C$18*$C$3</f>
        <v>2499</v>
      </c>
      <c r="D26" s="34"/>
      <c r="E26" s="12">
        <v>1</v>
      </c>
      <c r="F26" s="16">
        <f>((C6*C13)/100)*E26</f>
        <v>25272</v>
      </c>
      <c r="G26" s="13">
        <f t="shared" si="0"/>
        <v>22773</v>
      </c>
      <c r="H26" s="14">
        <f t="shared" si="1"/>
        <v>9.1128451380552224</v>
      </c>
      <c r="I26" s="11">
        <f>(C6*C9)/100</f>
        <v>1404</v>
      </c>
      <c r="J26" s="1"/>
      <c r="K26" s="1"/>
    </row>
    <row r="27" spans="2:11" x14ac:dyDescent="0.2">
      <c r="B27" s="24">
        <v>7</v>
      </c>
      <c r="C27" s="33">
        <f>$C$18*$C$3</f>
        <v>2499</v>
      </c>
      <c r="D27" s="34"/>
      <c r="E27" s="12">
        <v>1</v>
      </c>
      <c r="F27" s="16">
        <f>((C6*C13)/100)*E27</f>
        <v>25272</v>
      </c>
      <c r="G27" s="13">
        <f t="shared" si="0"/>
        <v>22773</v>
      </c>
      <c r="H27" s="14">
        <f t="shared" si="1"/>
        <v>9.1128451380552224</v>
      </c>
      <c r="I27" s="11">
        <f>(C6*C9)/100</f>
        <v>1404</v>
      </c>
      <c r="J27" s="1"/>
      <c r="K27" s="1"/>
    </row>
    <row r="28" spans="2:11" x14ac:dyDescent="0.2">
      <c r="B28" s="24">
        <v>8</v>
      </c>
      <c r="C28" s="33">
        <f>$C$18*$C$3</f>
        <v>2499</v>
      </c>
      <c r="D28" s="34"/>
      <c r="E28" s="12">
        <v>1</v>
      </c>
      <c r="F28" s="16">
        <f>((C6*C13)/100)*E28</f>
        <v>25272</v>
      </c>
      <c r="G28" s="13">
        <f t="shared" si="0"/>
        <v>22773</v>
      </c>
      <c r="H28" s="14">
        <f t="shared" si="1"/>
        <v>9.1128451380552224</v>
      </c>
      <c r="I28" s="11">
        <f>(C6*C9)/100</f>
        <v>1404</v>
      </c>
      <c r="J28" s="1"/>
      <c r="K28" s="1"/>
    </row>
    <row r="29" spans="2:11" x14ac:dyDescent="0.2">
      <c r="B29" s="24">
        <v>9</v>
      </c>
      <c r="C29" s="33">
        <f>$C$18*$C$3</f>
        <v>2499</v>
      </c>
      <c r="D29" s="34"/>
      <c r="E29" s="12">
        <v>1</v>
      </c>
      <c r="F29" s="16">
        <f>((C6*C13)/100)*E29</f>
        <v>25272</v>
      </c>
      <c r="G29" s="13">
        <f t="shared" si="0"/>
        <v>22773</v>
      </c>
      <c r="H29" s="14">
        <f t="shared" si="1"/>
        <v>9.1128451380552224</v>
      </c>
      <c r="I29" s="11">
        <f>(C6*C9)/100</f>
        <v>1404</v>
      </c>
      <c r="J29" s="1"/>
      <c r="K29" s="1"/>
    </row>
    <row r="30" spans="2:11" x14ac:dyDescent="0.2">
      <c r="B30" s="24">
        <v>10</v>
      </c>
      <c r="C30" s="33">
        <f>$C$18*$C$3</f>
        <v>2499</v>
      </c>
      <c r="D30" s="34"/>
      <c r="E30" s="12">
        <v>1</v>
      </c>
      <c r="F30" s="16">
        <f>((C6*C13)/100)*E30</f>
        <v>25272</v>
      </c>
      <c r="G30" s="13">
        <f t="shared" si="0"/>
        <v>22773</v>
      </c>
      <c r="H30" s="14">
        <f t="shared" si="1"/>
        <v>9.1128451380552224</v>
      </c>
      <c r="I30" s="11">
        <f>(C6*C9)/100</f>
        <v>1404</v>
      </c>
      <c r="J30" s="1"/>
      <c r="K30" s="1"/>
    </row>
    <row r="31" spans="2:11" x14ac:dyDescent="0.2">
      <c r="B31" s="24">
        <v>11</v>
      </c>
      <c r="C31" s="33">
        <f>$C$18*$C$3</f>
        <v>2499</v>
      </c>
      <c r="D31" s="34"/>
      <c r="E31" s="12">
        <v>1</v>
      </c>
      <c r="F31" s="16">
        <f>((C6*C13)/100)*E31</f>
        <v>25272</v>
      </c>
      <c r="G31" s="13">
        <f t="shared" si="0"/>
        <v>22773</v>
      </c>
      <c r="H31" s="14">
        <f t="shared" si="1"/>
        <v>9.1128451380552224</v>
      </c>
      <c r="I31" s="11">
        <f>(C6*C9)/100</f>
        <v>1404</v>
      </c>
      <c r="J31" s="1"/>
      <c r="K31" s="1"/>
    </row>
    <row r="32" spans="2:11" x14ac:dyDescent="0.2">
      <c r="B32" s="24">
        <v>12</v>
      </c>
      <c r="C32" s="33">
        <f>$C$18*$C$3</f>
        <v>2499</v>
      </c>
      <c r="D32" s="34"/>
      <c r="E32" s="12">
        <v>1</v>
      </c>
      <c r="F32" s="16">
        <f>((C6*C13)/100)*E32</f>
        <v>25272</v>
      </c>
      <c r="G32" s="13">
        <f t="shared" si="0"/>
        <v>22773</v>
      </c>
      <c r="H32" s="14">
        <f t="shared" si="1"/>
        <v>9.1128451380552224</v>
      </c>
      <c r="I32" s="11">
        <f>(C6*C9)/100</f>
        <v>1404</v>
      </c>
      <c r="J32" s="1"/>
      <c r="K32" s="1"/>
    </row>
    <row r="33" spans="2:11" x14ac:dyDescent="0.2">
      <c r="B33" s="11"/>
      <c r="C33" s="35"/>
      <c r="D33" s="36"/>
      <c r="E33" s="11"/>
      <c r="F33" s="17"/>
      <c r="G33" s="11"/>
      <c r="H33" s="11"/>
      <c r="I33" s="11"/>
      <c r="J33" s="1"/>
      <c r="K33" s="1"/>
    </row>
    <row r="34" spans="2:11" x14ac:dyDescent="0.2">
      <c r="B34" s="23"/>
      <c r="C34" s="35"/>
      <c r="D34" s="36"/>
      <c r="E34" s="11"/>
      <c r="F34" s="17"/>
      <c r="G34" s="11"/>
      <c r="H34" s="11"/>
      <c r="I34" s="11" t="s">
        <v>20</v>
      </c>
      <c r="J34" s="1"/>
      <c r="K34" s="1"/>
    </row>
    <row r="35" spans="2:11" ht="20" x14ac:dyDescent="0.2">
      <c r="B35" s="11"/>
      <c r="C35" s="27">
        <f>SUM(C21:C34)</f>
        <v>32238</v>
      </c>
      <c r="D35" s="28"/>
      <c r="E35" s="11"/>
      <c r="F35" s="16">
        <f>SUM(F21:F34)</f>
        <v>252720</v>
      </c>
      <c r="G35" s="15">
        <f>SUM(G21:G34)</f>
        <v>220482</v>
      </c>
      <c r="H35" s="11"/>
      <c r="I35" s="11">
        <f>I21/180</f>
        <v>7.8</v>
      </c>
      <c r="J35" s="1"/>
      <c r="K35" s="1"/>
    </row>
    <row r="36" spans="2:11" x14ac:dyDescent="0.2">
      <c r="B36" s="9"/>
      <c r="C36" s="9"/>
      <c r="D36" s="9"/>
      <c r="E36" s="9"/>
      <c r="F36" s="9"/>
      <c r="G36" s="9"/>
      <c r="H36" s="9"/>
    </row>
  </sheetData>
  <sheetProtection algorithmName="SHA-512" hashValue="LLNP/Umi/b4VuLju8G68rAoKtLbhR8pv4lpgtLw4cgm6/p/aC47um/zw1i7P5+WR9rRp8bEWYMq5L+OQTxdNpw==" saltValue="Mg1qp4CMG7wRC8Exk0un6Q==" spinCount="100000" sheet="1" objects="1" scenarios="1" formatCells="0"/>
  <mergeCells count="26">
    <mergeCell ref="C34:D34"/>
    <mergeCell ref="C14:D14"/>
    <mergeCell ref="C17:D17"/>
    <mergeCell ref="C18:D18"/>
    <mergeCell ref="C8:D8"/>
    <mergeCell ref="C9:D9"/>
    <mergeCell ref="C10:D10"/>
    <mergeCell ref="C12:D12"/>
    <mergeCell ref="C13:D13"/>
    <mergeCell ref="C16:D16"/>
    <mergeCell ref="C35:D35"/>
    <mergeCell ref="B1:J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KoBra KI 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Braun</dc:creator>
  <cp:lastModifiedBy>Alexander Braun</cp:lastModifiedBy>
  <dcterms:created xsi:type="dcterms:W3CDTF">2023-09-20T09:01:19Z</dcterms:created>
  <dcterms:modified xsi:type="dcterms:W3CDTF">2023-09-25T10:17:49Z</dcterms:modified>
</cp:coreProperties>
</file>